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8888" windowHeight="6624"/>
  </bookViews>
  <sheets>
    <sheet name="Предложение 2020-2024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35" i="1"/>
  <c r="F35"/>
  <c r="G35"/>
  <c r="G50" s="1"/>
  <c r="H35"/>
  <c r="I35"/>
  <c r="I50" s="1"/>
  <c r="J35"/>
  <c r="D36"/>
  <c r="D37" s="1"/>
  <c r="D38"/>
  <c r="E38"/>
  <c r="F38"/>
  <c r="G38"/>
  <c r="H38"/>
  <c r="I38"/>
  <c r="J38"/>
  <c r="D44"/>
  <c r="F44"/>
  <c r="G44"/>
  <c r="H44"/>
  <c r="I44"/>
  <c r="J44"/>
  <c r="D45"/>
  <c r="F45"/>
  <c r="G45"/>
  <c r="H45"/>
  <c r="I45"/>
  <c r="J45"/>
  <c r="D50"/>
  <c r="E50"/>
  <c r="F50"/>
  <c r="H50"/>
  <c r="J50"/>
  <c r="D51"/>
  <c r="F51"/>
  <c r="F61" s="1"/>
  <c r="G51"/>
  <c r="H51"/>
  <c r="H61" s="1"/>
  <c r="I51"/>
  <c r="J51"/>
  <c r="J61" s="1"/>
  <c r="D53"/>
  <c r="E53"/>
  <c r="F53"/>
  <c r="G53"/>
  <c r="H53"/>
  <c r="I53"/>
  <c r="J53"/>
  <c r="D54"/>
  <c r="E54"/>
  <c r="F54"/>
  <c r="G54"/>
  <c r="H54"/>
  <c r="I54"/>
  <c r="J54"/>
  <c r="D55"/>
  <c r="E55"/>
  <c r="F55"/>
  <c r="G55"/>
  <c r="H55"/>
  <c r="I55"/>
  <c r="J55"/>
  <c r="D56"/>
  <c r="E56"/>
  <c r="F56"/>
  <c r="G56"/>
  <c r="H56"/>
  <c r="I56"/>
  <c r="J56"/>
  <c r="D57"/>
  <c r="F60"/>
  <c r="G60"/>
  <c r="H60"/>
  <c r="I60"/>
  <c r="J60"/>
  <c r="D61"/>
  <c r="E61"/>
  <c r="G61"/>
  <c r="I61"/>
  <c r="D64"/>
  <c r="E64"/>
  <c r="F64"/>
  <c r="G64"/>
  <c r="H64"/>
  <c r="I64"/>
  <c r="J64"/>
  <c r="G78"/>
  <c r="H78"/>
  <c r="I78" s="1"/>
  <c r="J78"/>
  <c r="K78" s="1"/>
  <c r="L78"/>
  <c r="M78" s="1"/>
  <c r="N78"/>
  <c r="O78" s="1"/>
  <c r="P78"/>
  <c r="Q78" s="1"/>
  <c r="G79"/>
  <c r="H79"/>
  <c r="I79"/>
  <c r="J79"/>
  <c r="K79"/>
  <c r="L79"/>
  <c r="M79"/>
  <c r="N79"/>
  <c r="O79"/>
  <c r="P79"/>
  <c r="Q79"/>
  <c r="G80"/>
  <c r="H80"/>
  <c r="I80" s="1"/>
  <c r="J80"/>
  <c r="K80" s="1"/>
  <c r="L80"/>
  <c r="M80" s="1"/>
  <c r="N80"/>
  <c r="O80" s="1"/>
  <c r="P80"/>
  <c r="Q80" s="1"/>
  <c r="D40" l="1"/>
</calcChain>
</file>

<file path=xl/sharedStrings.xml><?xml version="1.0" encoding="utf-8"?>
<sst xmlns="http://schemas.openxmlformats.org/spreadsheetml/2006/main" count="230" uniqueCount="139">
  <si>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</si>
  <si>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</si>
  <si>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</si>
  <si>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</si>
  <si>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Для генерирующих объектов:</t>
  </si>
  <si>
    <t>4.</t>
  </si>
  <si>
    <t>Для гарантирующих поставщиков:</t>
  </si>
  <si>
    <t>3.</t>
  </si>
  <si>
    <t>рублей/МВт·ч</t>
  </si>
  <si>
    <t>Для коммерческого 
оператора</t>
  </si>
  <si>
    <t>2.</t>
  </si>
  <si>
    <t>одноставочный тариф</t>
  </si>
  <si>
    <t>ставка на оплату технологического расхода (потерь)</t>
  </si>
  <si>
    <t>рублей/МВт
в месяц</t>
  </si>
  <si>
    <t>ставка на содержание сетей</t>
  </si>
  <si>
    <t>двухставочный тариф:</t>
  </si>
  <si>
    <t>услуги по передаче электрической энергии:</t>
  </si>
  <si>
    <t>1.2.</t>
  </si>
  <si>
    <t>Для организаций, относящихся к субъектам естественных монополий:</t>
  </si>
  <si>
    <t>1.</t>
  </si>
  <si>
    <t>второе полу-годие</t>
  </si>
  <si>
    <t>первое полу-годие</t>
  </si>
  <si>
    <t>первое полугодие</t>
  </si>
  <si>
    <t>Предложения на 2024 год</t>
  </si>
  <si>
    <t>Предложения на 2023 год</t>
  </si>
  <si>
    <t>Предложения на 2022 год</t>
  </si>
  <si>
    <t>Предложения на 2021 год</t>
  </si>
  <si>
    <t>Предложения на 2020 год</t>
  </si>
  <si>
    <t>Показатели, утвержденные
на 2019 год</t>
  </si>
  <si>
    <t>Фактические показатели за 2018 год</t>
  </si>
  <si>
    <t>Единица измерения</t>
  </si>
  <si>
    <t>Наименование
показателей</t>
  </si>
  <si>
    <t>III. Цены (тарифы) по регулируемым видам деятельности организации</t>
  </si>
  <si>
    <t>3. Основные показатели деятельности генерирующих объектов</t>
  </si>
  <si>
    <t>2. Основные показатели деятельности гарантирующих поставщиков</t>
  </si>
  <si>
    <t>×</t>
  </si>
  <si>
    <t>тыс. рублей</t>
  </si>
  <si>
    <t>Анализ финансовой устойчивости по величине излишка (недостатка) собственных оборотных средств</t>
  </si>
  <si>
    <t>7.</t>
  </si>
  <si>
    <t>Уставный капитал (складочный капитал, уставный фонд, вклады товарищей)</t>
  </si>
  <si>
    <t>6.</t>
  </si>
  <si>
    <t>нет</t>
  </si>
  <si>
    <t>Реквизиты отраслевого тарифного соглашения (дата утверждения, срок действия)</t>
  </si>
  <si>
    <t>5.3.</t>
  </si>
  <si>
    <t>тыс. рублей
на человека</t>
  </si>
  <si>
    <t>Среднемесячная заработная плата на одного работника</t>
  </si>
  <si>
    <t>5.2.</t>
  </si>
  <si>
    <t>человек</t>
  </si>
  <si>
    <t>Среднесписочная численность персонала</t>
  </si>
  <si>
    <t>5.1.</t>
  </si>
  <si>
    <t>Показатели численности персонала и фонда оплаты труда по регулируемым видам деятельности</t>
  </si>
  <si>
    <t>5.</t>
  </si>
  <si>
    <t>тыс. рублей
(у.е.)</t>
  </si>
  <si>
    <t>Операционные (подконтрольные) расходы
на условную единицу ***</t>
  </si>
  <si>
    <t>4.6.</t>
  </si>
  <si>
    <t>у.е.</t>
  </si>
  <si>
    <t>Объем условных единиц ***</t>
  </si>
  <si>
    <t>4.5.</t>
  </si>
  <si>
    <t>Реквизиты инвестиционной программы (кем утверждена, дата утверждения, номер приказа)</t>
  </si>
  <si>
    <t>4.4.1.</t>
  </si>
  <si>
    <t>Инвестиции, осуществляемые за счет тарифных источников</t>
  </si>
  <si>
    <t>4.4.</t>
  </si>
  <si>
    <t>Выпадающие, излишние доходы (расходы) прошлых лет</t>
  </si>
  <si>
    <t>4.3.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</si>
  <si>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неподконтрольные
расходы *** - всего ***</t>
    </r>
  </si>
  <si>
    <t>4.2.</t>
  </si>
  <si>
    <t>материальные затраты</t>
  </si>
  <si>
    <t>ремонт основных фондов</t>
  </si>
  <si>
    <t>оплата труда</t>
  </si>
  <si>
    <t>в том числе: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</si>
  <si>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операционные (подконтрольные)
расходы *** - всего</t>
    </r>
  </si>
  <si>
    <t>4.1.</t>
  </si>
  <si>
    <t>Необходимая валовая выручка по регулируемым видам деятельности организации - всего</t>
  </si>
  <si>
    <t>МВт·ч</t>
  </si>
  <si>
    <t>Суммарный объем производства и потребления электрической энергии участниками оптового рынка электрической энергии ****</t>
  </si>
  <si>
    <t>3.8.</t>
  </si>
  <si>
    <t>Реквизиты программы энергоэффективности (кем утверждена, дата утверждения, номер
приказа)***</t>
  </si>
  <si>
    <t>3.7.</t>
  </si>
  <si>
    <t>процентов</t>
  </si>
  <si>
    <t>Уровень потерь электрической энергии ***</t>
  </si>
  <si>
    <t>3.6.</t>
  </si>
  <si>
    <t>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</si>
  <si>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</si>
  <si>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t>3.5.</t>
  </si>
  <si>
    <t>Объем полезного отпуска электроэнергии - всего ***</t>
  </si>
  <si>
    <t>3.4.</t>
  </si>
  <si>
    <t>МВт</t>
  </si>
  <si>
    <t>Заявленная мощность ***</t>
  </si>
  <si>
    <t>3.3.</t>
  </si>
  <si>
    <t>Расчетный объем услуг в части обеспечения надежности **</t>
  </si>
  <si>
    <t>3.2.</t>
  </si>
  <si>
    <t>Расчетный объем услуг в части управления технологическими
режимами **</t>
  </si>
  <si>
    <t>3.1.</t>
  </si>
  <si>
    <t>Показатели регулируемых видов деятельности организации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</si>
  <si>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</si>
  <si>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2.1.</t>
  </si>
  <si>
    <t>Показатели рентабельности организации</t>
  </si>
  <si>
    <t>Чистая прибыль (убыток)</t>
  </si>
  <si>
    <t>1.4.</t>
  </si>
  <si>
    <t>EBITDA (прибыль до процентов, налогов и амортизации)</t>
  </si>
  <si>
    <t>1.3.</t>
  </si>
  <si>
    <t>Прибыль (убыток) от продаж</t>
  </si>
  <si>
    <t>Выручка</t>
  </si>
  <si>
    <t>1.1.</t>
  </si>
  <si>
    <t>Показатели эффективности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</si>
  <si>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</si>
  <si>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Предложения    на 2024 год</t>
  </si>
  <si>
    <t>Предложения    на 2023 год</t>
  </si>
  <si>
    <t>Предложения    на 2022 год</t>
  </si>
  <si>
    <t>Предложения    на 2021 год</t>
  </si>
  <si>
    <t>Предложения    на 2020 год</t>
  </si>
  <si>
    <t>II. Основные показатели деятельности организации</t>
  </si>
  <si>
    <t>(34365)5-22-48</t>
  </si>
  <si>
    <t>Факс</t>
  </si>
  <si>
    <t>(34365)5-15-54</t>
  </si>
  <si>
    <t>Контактный телефон</t>
  </si>
  <si>
    <t>dubkova@oaomru.ru</t>
  </si>
  <si>
    <t>Адрес электронной почты</t>
  </si>
  <si>
    <t>Козырин Сергей Васильевич</t>
  </si>
  <si>
    <t>Ф.И.О. руководителя</t>
  </si>
  <si>
    <t>668301001</t>
  </si>
  <si>
    <t>КПП</t>
  </si>
  <si>
    <t>6603003813</t>
  </si>
  <si>
    <t>ИНН</t>
  </si>
  <si>
    <t>624286 Свердловская область, р.п. Малышева, ул.Культуры, д.6</t>
  </si>
  <si>
    <t>Фактический адрес</t>
  </si>
  <si>
    <t>Место нахождения</t>
  </si>
  <si>
    <t>АО "МРУ"</t>
  </si>
  <si>
    <t>Сокращенное наименование</t>
  </si>
  <si>
    <t>Акционерное общество "Малышевское рудоуправление"</t>
  </si>
  <si>
    <t>Полное наименование</t>
  </si>
  <si>
    <t>I. Информация об организации</t>
  </si>
  <si>
    <t>тарифов на услуги по передаче электроэнергии на 2020-2024 год</t>
  </si>
  <si>
    <t>о размере тарифов, долгосрочных параметров регулирования</t>
  </si>
  <si>
    <t>П Р Е Д Л О Ж Е Н И Е</t>
  </si>
  <si>
    <t>(в ред. Постановления Правительства РФ
от 30.01.2019 № 64)</t>
  </si>
  <si>
    <t>к стандартам раскрытия информации
субъектами оптового и розничных
рынков электрической энергии</t>
  </si>
  <si>
    <t>Приложение № 1</t>
  </si>
  <si>
    <t>второе полугодие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</si>
</sst>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18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7" fillId="0" borderId="0"/>
  </cellStyleXfs>
  <cellXfs count="62">
    <xf numFmtId="0" fontId="0" fillId="0" borderId="0" xfId="0"/>
    <xf numFmtId="0" fontId="1" fillId="0" borderId="0" xfId="1"/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left"/>
    </xf>
    <xf numFmtId="0" fontId="5" fillId="0" borderId="0" xfId="2" applyNumberFormat="1" applyFont="1" applyBorder="1" applyAlignment="1">
      <alignment horizontal="left"/>
    </xf>
    <xf numFmtId="0" fontId="5" fillId="0" borderId="0" xfId="2" applyNumberFormat="1" applyFont="1" applyBorder="1" applyAlignment="1">
      <alignment horizontal="center"/>
    </xf>
    <xf numFmtId="0" fontId="6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top" wrapText="1"/>
    </xf>
    <xf numFmtId="0" fontId="7" fillId="0" borderId="1" xfId="2" applyNumberFormat="1" applyFont="1" applyBorder="1" applyAlignment="1">
      <alignment vertical="top" wrapText="1"/>
    </xf>
    <xf numFmtId="49" fontId="6" fillId="0" borderId="1" xfId="2" applyNumberFormat="1" applyFont="1" applyBorder="1" applyAlignment="1">
      <alignment vertical="top"/>
    </xf>
    <xf numFmtId="164" fontId="6" fillId="0" borderId="1" xfId="2" applyNumberFormat="1" applyFont="1" applyBorder="1" applyAlignment="1">
      <alignment vertical="top" wrapText="1"/>
    </xf>
    <xf numFmtId="0" fontId="8" fillId="0" borderId="1" xfId="2" applyNumberFormat="1" applyFont="1" applyBorder="1" applyAlignment="1">
      <alignment vertical="top" wrapText="1"/>
    </xf>
    <xf numFmtId="2" fontId="6" fillId="0" borderId="1" xfId="2" applyNumberFormat="1" applyFont="1" applyFill="1" applyBorder="1" applyAlignment="1">
      <alignment vertical="top" wrapText="1"/>
    </xf>
    <xf numFmtId="2" fontId="6" fillId="0" borderId="1" xfId="2" applyNumberFormat="1" applyFont="1" applyBorder="1" applyAlignment="1">
      <alignment vertical="top" wrapText="1"/>
    </xf>
    <xf numFmtId="3" fontId="6" fillId="0" borderId="1" xfId="2" applyNumberFormat="1" applyFont="1" applyBorder="1" applyAlignment="1">
      <alignment vertical="top" wrapText="1"/>
    </xf>
    <xf numFmtId="0" fontId="8" fillId="2" borderId="1" xfId="2" applyNumberFormat="1" applyFont="1" applyFill="1" applyBorder="1" applyAlignment="1">
      <alignment horizontal="center" vertical="top" wrapText="1"/>
    </xf>
    <xf numFmtId="0" fontId="8" fillId="0" borderId="1" xfId="2" applyNumberFormat="1" applyFont="1" applyBorder="1" applyAlignment="1">
      <alignment horizontal="center" vertical="top" wrapText="1"/>
    </xf>
    <xf numFmtId="0" fontId="6" fillId="0" borderId="1" xfId="2" applyNumberFormat="1" applyFont="1" applyBorder="1" applyAlignment="1">
      <alignment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/>
    </xf>
    <xf numFmtId="0" fontId="10" fillId="0" borderId="0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3" xfId="2" applyNumberFormat="1" applyFont="1" applyBorder="1" applyAlignment="1">
      <alignment horizontal="center" wrapText="1"/>
    </xf>
    <xf numFmtId="0" fontId="10" fillId="0" borderId="4" xfId="2" applyNumberFormat="1" applyFont="1" applyBorder="1" applyAlignment="1">
      <alignment horizontal="center" wrapText="1"/>
    </xf>
    <xf numFmtId="0" fontId="6" fillId="0" borderId="1" xfId="2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Border="1" applyAlignment="1">
      <alignment vertical="top" wrapText="1"/>
    </xf>
    <xf numFmtId="166" fontId="6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/>
    </xf>
    <xf numFmtId="0" fontId="5" fillId="0" borderId="6" xfId="2" applyNumberFormat="1" applyFont="1" applyFill="1" applyBorder="1" applyAlignment="1">
      <alignment horizontal="center"/>
    </xf>
    <xf numFmtId="0" fontId="5" fillId="0" borderId="7" xfId="2" applyNumberFormat="1" applyFont="1" applyFill="1" applyBorder="1" applyAlignment="1">
      <alignment horizontal="center"/>
    </xf>
    <xf numFmtId="0" fontId="13" fillId="0" borderId="1" xfId="2" applyNumberFormat="1" applyFont="1" applyBorder="1" applyAlignment="1">
      <alignment horizontal="left"/>
    </xf>
    <xf numFmtId="0" fontId="5" fillId="0" borderId="1" xfId="2" applyNumberFormat="1" applyFont="1" applyBorder="1" applyAlignment="1">
      <alignment horizontal="left"/>
    </xf>
    <xf numFmtId="0" fontId="5" fillId="0" borderId="0" xfId="2" applyNumberFormat="1" applyFont="1" applyFill="1" applyBorder="1" applyAlignment="1">
      <alignment wrapText="1"/>
    </xf>
    <xf numFmtId="0" fontId="5" fillId="0" borderId="1" xfId="2" applyNumberFormat="1" applyFont="1" applyFill="1" applyBorder="1" applyAlignment="1">
      <alignment horizontal="center" wrapText="1"/>
    </xf>
    <xf numFmtId="0" fontId="1" fillId="0" borderId="0" xfId="1" applyAlignment="1">
      <alignment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0" fontId="9" fillId="0" borderId="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 vertical="top"/>
    </xf>
    <xf numFmtId="0" fontId="6" fillId="0" borderId="0" xfId="2" applyNumberFormat="1" applyFont="1" applyBorder="1" applyAlignment="1">
      <alignment horizontal="left"/>
    </xf>
    <xf numFmtId="0" fontId="14" fillId="0" borderId="0" xfId="2" applyNumberFormat="1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center"/>
    </xf>
    <xf numFmtId="0" fontId="14" fillId="0" borderId="0" xfId="2" applyNumberFormat="1" applyFont="1" applyBorder="1" applyAlignment="1"/>
    <xf numFmtId="0" fontId="14" fillId="0" borderId="0" xfId="2" applyNumberFormat="1" applyFont="1" applyBorder="1" applyAlignment="1">
      <alignment horizontal="center"/>
    </xf>
    <xf numFmtId="0" fontId="15" fillId="0" borderId="0" xfId="2" applyNumberFormat="1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right" wrapText="1"/>
    </xf>
    <xf numFmtId="0" fontId="16" fillId="0" borderId="0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left"/>
    </xf>
    <xf numFmtId="0" fontId="6" fillId="0" borderId="0" xfId="2" applyNumberFormat="1" applyFont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right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kulova/Desktop/&#1058;&#1072;&#1088;&#1080;&#1092;&#1099;%202020-2024/&#1058;&#1072;&#1073;&#1083;&#1080;&#1094;&#1099;%20&#1056;&#1069;&#1050;%202020%20&#1075;&#1086;&#1076;%20&#1087;&#1086;%2041-&#1055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ложение 2020-2024 "/>
      <sheetName val="тарифы"/>
      <sheetName val="таблица 1"/>
      <sheetName val="таб2 НВВ (метод индекс.)"/>
      <sheetName val="таб2 НВВ (метод экон. затр)"/>
      <sheetName val="таб2 НВВ (метод аналогов)"/>
      <sheetName val="рейтинг эфф"/>
      <sheetName val="таб4 Расчет потерь"/>
      <sheetName val="Реестр сч-ф розн"/>
      <sheetName val="Реестр сч-ф опт"/>
      <sheetName val="потери"/>
      <sheetName val="табл.5 аморт"/>
      <sheetName val="Отчет по амортизации"/>
      <sheetName val="табл.6 ремонт"/>
      <sheetName val="табл.7 опл. труда"/>
      <sheetName val="табл.8 цеховые"/>
      <sheetName val="табл.9 общехоз."/>
      <sheetName val="табл.10 Прочие"/>
      <sheetName val="табл.11 расчет налогов"/>
      <sheetName val="т.12 расходы из прибыли"/>
      <sheetName val="табл.13 Фин.рез"/>
      <sheetName val="Анкета"/>
      <sheetName val="УЕ"/>
      <sheetName val="ОС 2018"/>
      <sheetName val="ОС 2019"/>
      <sheetName val="ОС 2020"/>
      <sheetName val="Смета всего "/>
      <sheetName val="Смета по РВД"/>
      <sheetName val="реестр аренда земли"/>
      <sheetName val="расчет аренда земли"/>
      <sheetName val="Перечень 2ч"/>
      <sheetName val="Перечень 1ч "/>
      <sheetName val="КритерииТСО Таблица 24"/>
      <sheetName val="Справка о сайте табл.26"/>
      <sheetName val="табл.27"/>
      <sheetName val="Пр-1 к 421-Э"/>
      <sheetName val="Лист4"/>
      <sheetName val="Лист5"/>
    </sheetNames>
    <sheetDataSet>
      <sheetData sheetId="0"/>
      <sheetData sheetId="1"/>
      <sheetData sheetId="2">
        <row r="10">
          <cell r="C10">
            <v>51150.000000000007</v>
          </cell>
          <cell r="D10">
            <v>51319</v>
          </cell>
          <cell r="E10">
            <v>51611.000000000007</v>
          </cell>
          <cell r="F10">
            <v>51812.999999999993</v>
          </cell>
          <cell r="G10">
            <v>52185.999999999993</v>
          </cell>
        </row>
        <row r="11">
          <cell r="C11">
            <v>12.005000000000001</v>
          </cell>
          <cell r="D11">
            <v>12.045</v>
          </cell>
          <cell r="E11">
            <v>12.114000000000001</v>
          </cell>
          <cell r="F11">
            <v>12.161</v>
          </cell>
          <cell r="G11">
            <v>12.247999999999999</v>
          </cell>
        </row>
        <row r="15">
          <cell r="C15">
            <v>80.975782842117397</v>
          </cell>
          <cell r="D15">
            <v>78.91225181923177</v>
          </cell>
          <cell r="E15">
            <v>76.718348702531785</v>
          </cell>
          <cell r="F15">
            <v>74.723084938298612</v>
          </cell>
          <cell r="G15">
            <v>72.543398859273339</v>
          </cell>
        </row>
        <row r="16">
          <cell r="C16">
            <v>3.4741296749238489E-2</v>
          </cell>
          <cell r="D16">
            <v>3.2099126322156113E-2</v>
          </cell>
          <cell r="E16">
            <v>2.9587539944482346E-2</v>
          </cell>
          <cell r="F16">
            <v>2.7320719121016489E-2</v>
          </cell>
          <cell r="G16">
            <v>2.5145286574379519E-2</v>
          </cell>
        </row>
        <row r="17">
          <cell r="C17">
            <v>0.262803296284633</v>
          </cell>
          <cell r="D17">
            <v>0.25435553969637931</v>
          </cell>
          <cell r="E17">
            <v>0.24567312081270112</v>
          </cell>
          <cell r="F17">
            <v>0.23777927645635305</v>
          </cell>
          <cell r="G17">
            <v>0.22945561100508044</v>
          </cell>
        </row>
      </sheetData>
      <sheetData sheetId="3"/>
      <sheetData sheetId="4">
        <row r="17">
          <cell r="F17">
            <v>696.495</v>
          </cell>
          <cell r="G17">
            <v>696.495</v>
          </cell>
          <cell r="H17">
            <v>696.495</v>
          </cell>
          <cell r="I17">
            <v>696.495</v>
          </cell>
          <cell r="J17">
            <v>696.495</v>
          </cell>
        </row>
        <row r="22">
          <cell r="D22">
            <v>460.9366054533142</v>
          </cell>
          <cell r="E22">
            <v>481.63010770922244</v>
          </cell>
          <cell r="F22">
            <v>499.3483558616627</v>
          </cell>
          <cell r="G22">
            <v>488.16295269036146</v>
          </cell>
          <cell r="H22">
            <v>477.22810255009739</v>
          </cell>
          <cell r="I22">
            <v>466.5381930529752</v>
          </cell>
          <cell r="J22">
            <v>456.08773752858855</v>
          </cell>
        </row>
        <row r="25">
          <cell r="D25">
            <v>3313.2126678360632</v>
          </cell>
          <cell r="E25">
            <v>3557.5120437400333</v>
          </cell>
          <cell r="F25">
            <v>3883.5250069706835</v>
          </cell>
          <cell r="G25">
            <v>3796.5340468145405</v>
          </cell>
          <cell r="H25">
            <v>3711.4916841658951</v>
          </cell>
          <cell r="I25">
            <v>3628.3542704405791</v>
          </cell>
          <cell r="J25">
            <v>3547.0791347827103</v>
          </cell>
        </row>
        <row r="28">
          <cell r="D28">
            <v>1366.2491883565442</v>
          </cell>
          <cell r="E28">
            <v>1429.1065595314533</v>
          </cell>
          <cell r="F28">
            <v>1477.6788710052945</v>
          </cell>
          <cell r="G28">
            <v>1444.5788642947759</v>
          </cell>
          <cell r="H28">
            <v>1412.2202977345728</v>
          </cell>
          <cell r="I28">
            <v>1380.5865630653184</v>
          </cell>
          <cell r="J28">
            <v>1349.6614240526553</v>
          </cell>
        </row>
        <row r="52">
          <cell r="D52">
            <v>9310.3737272794042</v>
          </cell>
          <cell r="F52">
            <v>10368.447264060578</v>
          </cell>
          <cell r="G52">
            <v>10136.194045345623</v>
          </cell>
          <cell r="H52">
            <v>9909.1432987298813</v>
          </cell>
          <cell r="I52">
            <v>9687.1784888383318</v>
          </cell>
          <cell r="J52">
            <v>9470.1856906883531</v>
          </cell>
        </row>
        <row r="73">
          <cell r="D73">
            <v>1120.6808323648518</v>
          </cell>
          <cell r="E73">
            <v>1196.9022376468904</v>
          </cell>
          <cell r="F73">
            <v>1296.9240121748533</v>
          </cell>
          <cell r="G73">
            <v>1269.7828326061367</v>
          </cell>
          <cell r="H73">
            <v>1243.2496154597593</v>
          </cell>
          <cell r="I73">
            <v>1217.3107423774607</v>
          </cell>
          <cell r="J73">
            <v>1191.9529000522057</v>
          </cell>
        </row>
        <row r="77">
          <cell r="D77">
            <v>0</v>
          </cell>
        </row>
        <row r="80">
          <cell r="D80">
            <v>10431.054559644255</v>
          </cell>
          <cell r="F80">
            <v>11665.371276235432</v>
          </cell>
          <cell r="G80">
            <v>11405.97687795176</v>
          </cell>
          <cell r="H80">
            <v>11152.392914189641</v>
          </cell>
          <cell r="I80">
            <v>10904.489231215792</v>
          </cell>
          <cell r="J80">
            <v>10662.138590740558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6">
          <cell r="E36">
            <v>86.958479999999994</v>
          </cell>
        </row>
      </sheetData>
      <sheetData sheetId="12"/>
      <sheetData sheetId="13"/>
      <sheetData sheetId="14">
        <row r="35">
          <cell r="E35">
            <v>39202.0895029042</v>
          </cell>
          <cell r="F35">
            <v>42092.359467471048</v>
          </cell>
          <cell r="G35">
            <v>42121.082567187179</v>
          </cell>
        </row>
      </sheetData>
      <sheetData sheetId="15"/>
      <sheetData sheetId="16"/>
      <sheetData sheetId="17"/>
      <sheetData sheetId="18"/>
      <sheetData sheetId="19"/>
      <sheetData sheetId="20">
        <row r="13">
          <cell r="D13">
            <v>7112.9369699999997</v>
          </cell>
        </row>
        <row r="15">
          <cell r="D15">
            <v>-140.44345726914435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bkova@oaomr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topLeftCell="A79" workbookViewId="0">
      <selection activeCell="A30" sqref="A30:F30"/>
    </sheetView>
  </sheetViews>
  <sheetFormatPr defaultRowHeight="15.6"/>
  <cols>
    <col min="1" max="1" width="4.796875" style="1" bestFit="1" customWidth="1"/>
    <col min="2" max="2" width="37.09765625" style="1" customWidth="1"/>
    <col min="3" max="3" width="6.796875" style="1" customWidth="1"/>
    <col min="4" max="4" width="8.796875" style="1"/>
    <col min="5" max="5" width="10.3984375" style="1" customWidth="1"/>
    <col min="6" max="6" width="11.3984375" style="1" customWidth="1"/>
    <col min="7" max="7" width="12.09765625" style="1" customWidth="1"/>
    <col min="8" max="8" width="12.296875" style="1" customWidth="1"/>
    <col min="9" max="9" width="14.09765625" style="1" customWidth="1"/>
    <col min="10" max="10" width="14.5" style="1" customWidth="1"/>
    <col min="11" max="11" width="10.3984375" style="1" customWidth="1"/>
    <col min="12" max="12" width="9.69921875" style="1" customWidth="1"/>
    <col min="13" max="13" width="10.09765625" style="1" customWidth="1"/>
    <col min="14" max="14" width="11.59765625" style="1" customWidth="1"/>
    <col min="15" max="15" width="10.296875" style="1" customWidth="1"/>
    <col min="16" max="16" width="10.69921875" style="1" customWidth="1"/>
    <col min="17" max="17" width="11.796875" style="1" customWidth="1"/>
    <col min="18" max="16384" width="8.796875" style="1"/>
  </cols>
  <sheetData>
    <row r="1" spans="1:6">
      <c r="A1" s="49"/>
      <c r="B1" s="49"/>
      <c r="C1" s="60"/>
      <c r="D1" s="61" t="s">
        <v>137</v>
      </c>
      <c r="E1" s="61"/>
      <c r="F1" s="61"/>
    </row>
    <row r="2" spans="1:6" ht="49.8" customHeight="1">
      <c r="A2" s="49"/>
      <c r="B2" s="49"/>
      <c r="C2" s="60"/>
      <c r="D2" s="59" t="s">
        <v>136</v>
      </c>
      <c r="E2" s="59"/>
      <c r="F2" s="59"/>
    </row>
    <row r="3" spans="1:6" ht="27" customHeight="1">
      <c r="A3" s="58"/>
      <c r="B3" s="58"/>
      <c r="C3" s="57"/>
      <c r="D3" s="56" t="s">
        <v>135</v>
      </c>
      <c r="E3" s="56"/>
      <c r="F3" s="56"/>
    </row>
    <row r="4" spans="1:6">
      <c r="A4" s="5"/>
      <c r="B4" s="5"/>
      <c r="C4" s="6"/>
      <c r="D4" s="35"/>
      <c r="E4" s="35"/>
      <c r="F4" s="35"/>
    </row>
    <row r="5" spans="1:6">
      <c r="A5" s="5"/>
      <c r="B5" s="5"/>
      <c r="C5" s="6"/>
      <c r="D5" s="35"/>
      <c r="E5" s="35"/>
      <c r="F5" s="35"/>
    </row>
    <row r="6" spans="1:6">
      <c r="A6" s="5"/>
      <c r="B6" s="5"/>
      <c r="C6" s="6"/>
      <c r="D6" s="35"/>
      <c r="E6" s="35"/>
      <c r="F6" s="35"/>
    </row>
    <row r="7" spans="1:6" ht="16.8">
      <c r="A7" s="53" t="s">
        <v>134</v>
      </c>
      <c r="B7" s="53"/>
      <c r="C7" s="53"/>
      <c r="D7" s="53"/>
      <c r="E7" s="53"/>
      <c r="F7" s="53"/>
    </row>
    <row r="8" spans="1:6" ht="16.8">
      <c r="A8" s="55"/>
      <c r="B8" s="55"/>
      <c r="C8" s="55"/>
      <c r="D8" s="54"/>
      <c r="E8" s="54"/>
      <c r="F8" s="54"/>
    </row>
    <row r="9" spans="1:6" ht="16.8">
      <c r="A9" s="53" t="s">
        <v>133</v>
      </c>
      <c r="B9" s="53"/>
      <c r="C9" s="53"/>
      <c r="D9" s="53"/>
      <c r="E9" s="53"/>
      <c r="F9" s="53"/>
    </row>
    <row r="10" spans="1:6" ht="16.8">
      <c r="A10" s="53" t="s">
        <v>132</v>
      </c>
      <c r="B10" s="53"/>
      <c r="C10" s="53"/>
      <c r="D10" s="53"/>
      <c r="E10" s="53"/>
      <c r="F10" s="53"/>
    </row>
    <row r="11" spans="1:6" ht="16.8">
      <c r="A11" s="52"/>
      <c r="B11" s="52"/>
      <c r="C11" s="51"/>
      <c r="D11" s="50"/>
      <c r="E11" s="50"/>
      <c r="F11" s="50"/>
    </row>
    <row r="12" spans="1:6">
      <c r="A12" s="5"/>
      <c r="B12" s="5"/>
      <c r="C12" s="6"/>
      <c r="D12" s="35"/>
      <c r="E12" s="35"/>
      <c r="F12" s="35"/>
    </row>
    <row r="13" spans="1:6">
      <c r="A13" s="5"/>
      <c r="B13" s="20" t="s">
        <v>129</v>
      </c>
      <c r="C13" s="20"/>
      <c r="D13" s="20"/>
      <c r="E13" s="20"/>
      <c r="F13" s="20"/>
    </row>
    <row r="14" spans="1:6">
      <c r="A14" s="49"/>
      <c r="B14" s="48" t="s">
        <v>127</v>
      </c>
      <c r="C14" s="48"/>
      <c r="D14" s="48"/>
      <c r="E14" s="48"/>
      <c r="F14" s="48"/>
    </row>
    <row r="15" spans="1:6">
      <c r="A15" s="5"/>
      <c r="B15" s="47"/>
      <c r="C15" s="6"/>
      <c r="D15" s="35"/>
      <c r="E15" s="35"/>
      <c r="F15" s="35"/>
    </row>
    <row r="16" spans="1:6">
      <c r="A16" s="5"/>
      <c r="B16" s="5"/>
      <c r="C16" s="6"/>
      <c r="D16" s="35"/>
      <c r="E16" s="35"/>
      <c r="F16" s="35"/>
    </row>
    <row r="17" spans="1:10">
      <c r="A17" s="20" t="s">
        <v>131</v>
      </c>
      <c r="B17" s="20"/>
      <c r="C17" s="20"/>
      <c r="D17" s="20"/>
      <c r="E17" s="20"/>
      <c r="F17" s="20"/>
    </row>
    <row r="18" spans="1:10">
      <c r="A18" s="5"/>
      <c r="B18" s="5"/>
      <c r="C18" s="6"/>
      <c r="D18" s="35"/>
      <c r="E18" s="35"/>
      <c r="F18" s="35"/>
    </row>
    <row r="19" spans="1:10" s="43" customFormat="1" ht="39" customHeight="1">
      <c r="A19" s="46"/>
      <c r="B19" s="45" t="s">
        <v>130</v>
      </c>
      <c r="C19" s="44" t="s">
        <v>129</v>
      </c>
      <c r="D19" s="44"/>
      <c r="E19" s="44"/>
      <c r="F19" s="44"/>
    </row>
    <row r="20" spans="1:10">
      <c r="A20" s="40"/>
      <c r="B20" s="39" t="s">
        <v>128</v>
      </c>
      <c r="C20" s="38" t="s">
        <v>127</v>
      </c>
      <c r="D20" s="37"/>
      <c r="E20" s="37"/>
      <c r="F20" s="36"/>
    </row>
    <row r="21" spans="1:10" ht="29.4" customHeight="1">
      <c r="A21" s="40"/>
      <c r="B21" s="39" t="s">
        <v>126</v>
      </c>
      <c r="C21" s="42" t="s">
        <v>124</v>
      </c>
      <c r="D21" s="42"/>
      <c r="E21" s="42"/>
      <c r="F21" s="42"/>
      <c r="G21" s="41"/>
    </row>
    <row r="22" spans="1:10" ht="31.8" customHeight="1">
      <c r="A22" s="40"/>
      <c r="B22" s="39" t="s">
        <v>125</v>
      </c>
      <c r="C22" s="42" t="s">
        <v>124</v>
      </c>
      <c r="D22" s="42"/>
      <c r="E22" s="42"/>
      <c r="F22" s="42"/>
      <c r="G22" s="41"/>
    </row>
    <row r="23" spans="1:10">
      <c r="A23" s="40"/>
      <c r="B23" s="39" t="s">
        <v>123</v>
      </c>
      <c r="C23" s="38" t="s">
        <v>122</v>
      </c>
      <c r="D23" s="37"/>
      <c r="E23" s="37"/>
      <c r="F23" s="36"/>
    </row>
    <row r="24" spans="1:10">
      <c r="A24" s="40"/>
      <c r="B24" s="39" t="s">
        <v>121</v>
      </c>
      <c r="C24" s="38" t="s">
        <v>120</v>
      </c>
      <c r="D24" s="37"/>
      <c r="E24" s="37"/>
      <c r="F24" s="36"/>
    </row>
    <row r="25" spans="1:10">
      <c r="A25" s="40"/>
      <c r="B25" s="39" t="s">
        <v>119</v>
      </c>
      <c r="C25" s="38" t="s">
        <v>118</v>
      </c>
      <c r="D25" s="37"/>
      <c r="E25" s="37"/>
      <c r="F25" s="36"/>
    </row>
    <row r="26" spans="1:10" ht="22.2" customHeight="1">
      <c r="A26" s="40"/>
      <c r="B26" s="39" t="s">
        <v>117</v>
      </c>
      <c r="C26" s="38" t="s">
        <v>116</v>
      </c>
      <c r="D26" s="37"/>
      <c r="E26" s="37"/>
      <c r="F26" s="36"/>
    </row>
    <row r="27" spans="1:10">
      <c r="A27" s="40"/>
      <c r="B27" s="39" t="s">
        <v>115</v>
      </c>
      <c r="C27" s="38" t="s">
        <v>114</v>
      </c>
      <c r="D27" s="37"/>
      <c r="E27" s="37"/>
      <c r="F27" s="36"/>
    </row>
    <row r="28" spans="1:10">
      <c r="A28" s="40"/>
      <c r="B28" s="39" t="s">
        <v>113</v>
      </c>
      <c r="C28" s="38" t="s">
        <v>112</v>
      </c>
      <c r="D28" s="37"/>
      <c r="E28" s="37"/>
      <c r="F28" s="36"/>
    </row>
    <row r="29" spans="1:10">
      <c r="A29" s="5"/>
      <c r="B29" s="5"/>
      <c r="C29" s="6"/>
      <c r="D29" s="35"/>
      <c r="E29" s="35"/>
      <c r="F29" s="35"/>
    </row>
    <row r="30" spans="1:10" ht="14.4" customHeight="1">
      <c r="A30" s="20" t="s">
        <v>111</v>
      </c>
      <c r="B30" s="20"/>
      <c r="C30" s="20"/>
      <c r="D30" s="20"/>
      <c r="E30" s="20"/>
      <c r="F30" s="20"/>
    </row>
    <row r="31" spans="1:10">
      <c r="A31" s="5"/>
      <c r="B31" s="5"/>
      <c r="C31" s="6"/>
      <c r="D31" s="35"/>
      <c r="E31" s="35"/>
      <c r="F31" s="35"/>
    </row>
    <row r="32" spans="1:10" ht="66">
      <c r="A32" s="34"/>
      <c r="B32" s="33" t="s">
        <v>31</v>
      </c>
      <c r="C32" s="33" t="s">
        <v>30</v>
      </c>
      <c r="D32" s="33" t="s">
        <v>29</v>
      </c>
      <c r="E32" s="33" t="s">
        <v>28</v>
      </c>
      <c r="F32" s="33" t="s">
        <v>110</v>
      </c>
      <c r="G32" s="33" t="s">
        <v>109</v>
      </c>
      <c r="H32" s="33" t="s">
        <v>108</v>
      </c>
      <c r="I32" s="33" t="s">
        <v>107</v>
      </c>
      <c r="J32" s="33" t="s">
        <v>106</v>
      </c>
    </row>
    <row r="33" spans="1:10" ht="63" customHeight="1">
      <c r="A33" s="32" t="s">
        <v>105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26.4">
      <c r="A34" s="10" t="s">
        <v>19</v>
      </c>
      <c r="B34" s="30" t="s">
        <v>104</v>
      </c>
      <c r="C34" s="8"/>
      <c r="D34" s="25"/>
      <c r="E34" s="25"/>
      <c r="F34" s="25"/>
      <c r="G34" s="25"/>
      <c r="H34" s="25"/>
      <c r="I34" s="25"/>
      <c r="J34" s="25"/>
    </row>
    <row r="35" spans="1:10" ht="26.4">
      <c r="A35" s="10" t="s">
        <v>103</v>
      </c>
      <c r="B35" s="7" t="s">
        <v>102</v>
      </c>
      <c r="C35" s="8" t="s">
        <v>36</v>
      </c>
      <c r="D35" s="31">
        <f>'[1]табл.13 Фин.рез'!D13</f>
        <v>7112.9369699999997</v>
      </c>
      <c r="E35" s="26">
        <v>7865.11</v>
      </c>
      <c r="F35" s="26">
        <f>'[1]таб2 НВВ (метод экон. затр)'!F80</f>
        <v>11665.371276235432</v>
      </c>
      <c r="G35" s="26">
        <f>'[1]таб2 НВВ (метод экон. затр)'!G80</f>
        <v>11405.97687795176</v>
      </c>
      <c r="H35" s="26">
        <f>'[1]таб2 НВВ (метод экон. затр)'!H80</f>
        <v>11152.392914189641</v>
      </c>
      <c r="I35" s="26">
        <f>'[1]таб2 НВВ (метод экон. затр)'!I80</f>
        <v>10904.489231215792</v>
      </c>
      <c r="J35" s="26">
        <f>'[1]таб2 НВВ (метод экон. затр)'!J80</f>
        <v>10662.138590740558</v>
      </c>
    </row>
    <row r="36" spans="1:10" ht="26.4">
      <c r="A36" s="10" t="s">
        <v>17</v>
      </c>
      <c r="B36" s="7" t="s">
        <v>101</v>
      </c>
      <c r="C36" s="8" t="s">
        <v>36</v>
      </c>
      <c r="D36" s="31">
        <f>'[1]табл.13 Фин.рез'!D15</f>
        <v>-140.44345726914435</v>
      </c>
      <c r="E36" s="31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1:10" ht="26.4">
      <c r="A37" s="10" t="s">
        <v>100</v>
      </c>
      <c r="B37" s="7" t="s">
        <v>99</v>
      </c>
      <c r="C37" s="8" t="s">
        <v>36</v>
      </c>
      <c r="D37" s="31">
        <f>D36+'[1]табл.5 аморт'!E36</f>
        <v>-53.484977269144352</v>
      </c>
      <c r="E37" s="31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</row>
    <row r="38" spans="1:10" ht="26.4">
      <c r="A38" s="10" t="s">
        <v>98</v>
      </c>
      <c r="B38" s="7" t="s">
        <v>97</v>
      </c>
      <c r="C38" s="8" t="s">
        <v>36</v>
      </c>
      <c r="D38" s="31">
        <f>D36</f>
        <v>-140.44345726914435</v>
      </c>
      <c r="E38" s="31">
        <f>E36</f>
        <v>0</v>
      </c>
      <c r="F38" s="25">
        <f>F36</f>
        <v>0</v>
      </c>
      <c r="G38" s="25">
        <f>G36</f>
        <v>0</v>
      </c>
      <c r="H38" s="25">
        <f>H36</f>
        <v>0</v>
      </c>
      <c r="I38" s="25">
        <f>I36</f>
        <v>0</v>
      </c>
      <c r="J38" s="25">
        <f>J36</f>
        <v>0</v>
      </c>
    </row>
    <row r="39" spans="1:10">
      <c r="A39" s="10" t="s">
        <v>10</v>
      </c>
      <c r="B39" s="30" t="s">
        <v>96</v>
      </c>
      <c r="C39" s="8"/>
      <c r="D39" s="25"/>
      <c r="E39" s="25"/>
      <c r="F39" s="25"/>
      <c r="G39" s="25"/>
      <c r="H39" s="25"/>
      <c r="I39" s="25"/>
      <c r="J39" s="25"/>
    </row>
    <row r="40" spans="1:10" ht="52.8">
      <c r="A40" s="10" t="s">
        <v>95</v>
      </c>
      <c r="B40" s="7" t="s">
        <v>94</v>
      </c>
      <c r="C40" s="8" t="s">
        <v>78</v>
      </c>
      <c r="D40" s="28">
        <f>D36/D35*100</f>
        <v>-1.9744791478047408</v>
      </c>
      <c r="E40" s="28">
        <v>0</v>
      </c>
      <c r="F40" s="25">
        <v>0</v>
      </c>
      <c r="G40" s="25">
        <v>1</v>
      </c>
      <c r="H40" s="25">
        <v>2</v>
      </c>
      <c r="I40" s="25">
        <v>3</v>
      </c>
      <c r="J40" s="25">
        <v>4</v>
      </c>
    </row>
    <row r="41" spans="1:10" ht="26.4">
      <c r="A41" s="10" t="s">
        <v>7</v>
      </c>
      <c r="B41" s="7" t="s">
        <v>93</v>
      </c>
      <c r="C41" s="8"/>
      <c r="D41" s="25"/>
      <c r="E41" s="25"/>
      <c r="F41" s="25"/>
      <c r="G41" s="25"/>
      <c r="H41" s="25"/>
      <c r="I41" s="25"/>
      <c r="J41" s="25"/>
    </row>
    <row r="42" spans="1:10" ht="39.6">
      <c r="A42" s="10" t="s">
        <v>92</v>
      </c>
      <c r="B42" s="7" t="s">
        <v>91</v>
      </c>
      <c r="C42" s="8" t="s">
        <v>86</v>
      </c>
      <c r="D42" s="25" t="s">
        <v>35</v>
      </c>
      <c r="E42" s="25" t="s">
        <v>35</v>
      </c>
      <c r="F42" s="25" t="s">
        <v>35</v>
      </c>
      <c r="G42" s="25" t="s">
        <v>35</v>
      </c>
      <c r="H42" s="25" t="s">
        <v>35</v>
      </c>
      <c r="I42" s="25" t="s">
        <v>35</v>
      </c>
      <c r="J42" s="25" t="s">
        <v>35</v>
      </c>
    </row>
    <row r="43" spans="1:10" ht="26.4">
      <c r="A43" s="10" t="s">
        <v>90</v>
      </c>
      <c r="B43" s="7" t="s">
        <v>89</v>
      </c>
      <c r="C43" s="8" t="s">
        <v>73</v>
      </c>
      <c r="D43" s="25" t="s">
        <v>35</v>
      </c>
      <c r="E43" s="25" t="s">
        <v>35</v>
      </c>
      <c r="F43" s="25" t="s">
        <v>35</v>
      </c>
      <c r="G43" s="25" t="s">
        <v>35</v>
      </c>
      <c r="H43" s="25" t="s">
        <v>35</v>
      </c>
      <c r="I43" s="25" t="s">
        <v>35</v>
      </c>
      <c r="J43" s="25" t="s">
        <v>35</v>
      </c>
    </row>
    <row r="44" spans="1:10">
      <c r="A44" s="10" t="s">
        <v>88</v>
      </c>
      <c r="B44" s="7" t="s">
        <v>87</v>
      </c>
      <c r="C44" s="8" t="s">
        <v>86</v>
      </c>
      <c r="D44" s="29">
        <f>11.762-4.251</f>
        <v>7.5110000000000001</v>
      </c>
      <c r="E44" s="29">
        <v>6.9169999999999998</v>
      </c>
      <c r="F44" s="27">
        <f>'[1]таблица 1'!C11</f>
        <v>12.005000000000001</v>
      </c>
      <c r="G44" s="27">
        <f>'[1]таблица 1'!D11</f>
        <v>12.045</v>
      </c>
      <c r="H44" s="27">
        <f>'[1]таблица 1'!E11</f>
        <v>12.114000000000001</v>
      </c>
      <c r="I44" s="27">
        <f>'[1]таблица 1'!F11</f>
        <v>12.161</v>
      </c>
      <c r="J44" s="27">
        <f>'[1]таблица 1'!G11</f>
        <v>12.247999999999999</v>
      </c>
    </row>
    <row r="45" spans="1:10" ht="26.4">
      <c r="A45" s="10" t="s">
        <v>85</v>
      </c>
      <c r="B45" s="7" t="s">
        <v>84</v>
      </c>
      <c r="C45" s="8" t="s">
        <v>81</v>
      </c>
      <c r="D45" s="29">
        <f>78.268-28.155</f>
        <v>50.113</v>
      </c>
      <c r="E45" s="29">
        <v>49.116999999999997</v>
      </c>
      <c r="F45" s="29">
        <f>'[1]таблица 1'!C10/1000</f>
        <v>51.150000000000006</v>
      </c>
      <c r="G45" s="29">
        <f>'[1]таблица 1'!D10/1000</f>
        <v>51.319000000000003</v>
      </c>
      <c r="H45" s="29">
        <f>'[1]таблица 1'!E10/1000</f>
        <v>51.611000000000004</v>
      </c>
      <c r="I45" s="29">
        <f>'[1]таблица 1'!F10/1000</f>
        <v>51.812999999999995</v>
      </c>
      <c r="J45" s="29">
        <f>'[1]таблица 1'!G10/1000</f>
        <v>52.185999999999993</v>
      </c>
    </row>
    <row r="46" spans="1:10" ht="42">
      <c r="A46" s="10" t="s">
        <v>83</v>
      </c>
      <c r="B46" s="7" t="s">
        <v>82</v>
      </c>
      <c r="C46" s="8" t="s">
        <v>81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</row>
    <row r="47" spans="1:10" ht="26.4">
      <c r="A47" s="10" t="s">
        <v>80</v>
      </c>
      <c r="B47" s="7" t="s">
        <v>79</v>
      </c>
      <c r="C47" s="8" t="s">
        <v>78</v>
      </c>
      <c r="D47" s="29">
        <v>1.5069999999999999</v>
      </c>
      <c r="E47" s="29">
        <v>1.5389999999999999</v>
      </c>
      <c r="F47" s="29">
        <v>1.5069999999999999</v>
      </c>
      <c r="G47" s="29">
        <v>1.5069999999999999</v>
      </c>
      <c r="H47" s="29">
        <v>1.5069999999999999</v>
      </c>
      <c r="I47" s="29">
        <v>1.5069999999999999</v>
      </c>
      <c r="J47" s="29">
        <v>1.5069999999999999</v>
      </c>
    </row>
    <row r="48" spans="1:10" ht="39.6">
      <c r="A48" s="10" t="s">
        <v>77</v>
      </c>
      <c r="B48" s="7" t="s">
        <v>76</v>
      </c>
      <c r="C48" s="8"/>
      <c r="D48" s="25" t="s">
        <v>35</v>
      </c>
      <c r="E48" s="25" t="s">
        <v>35</v>
      </c>
      <c r="F48" s="25" t="s">
        <v>35</v>
      </c>
      <c r="G48" s="25" t="s">
        <v>35</v>
      </c>
      <c r="H48" s="25" t="s">
        <v>35</v>
      </c>
      <c r="I48" s="25" t="s">
        <v>35</v>
      </c>
      <c r="J48" s="25" t="s">
        <v>35</v>
      </c>
    </row>
    <row r="49" spans="1:10" ht="39.6">
      <c r="A49" s="10" t="s">
        <v>75</v>
      </c>
      <c r="B49" s="7" t="s">
        <v>74</v>
      </c>
      <c r="C49" s="8" t="s">
        <v>73</v>
      </c>
      <c r="D49" s="25" t="s">
        <v>35</v>
      </c>
      <c r="E49" s="25" t="s">
        <v>35</v>
      </c>
      <c r="F49" s="25" t="s">
        <v>35</v>
      </c>
      <c r="G49" s="25" t="s">
        <v>35</v>
      </c>
      <c r="H49" s="25" t="s">
        <v>35</v>
      </c>
      <c r="I49" s="25" t="s">
        <v>35</v>
      </c>
      <c r="J49" s="25" t="s">
        <v>35</v>
      </c>
    </row>
    <row r="50" spans="1:10" ht="26.4">
      <c r="A50" s="10" t="s">
        <v>5</v>
      </c>
      <c r="B50" s="7" t="s">
        <v>72</v>
      </c>
      <c r="C50" s="8"/>
      <c r="D50" s="26">
        <f>'[1]таб2 НВВ (метод экон. затр)'!D80</f>
        <v>10431.054559644255</v>
      </c>
      <c r="E50" s="26">
        <f>E35</f>
        <v>7865.11</v>
      </c>
      <c r="F50" s="26">
        <f>F35</f>
        <v>11665.371276235432</v>
      </c>
      <c r="G50" s="26">
        <f>G35</f>
        <v>11405.97687795176</v>
      </c>
      <c r="H50" s="26">
        <f>H35</f>
        <v>11152.392914189641</v>
      </c>
      <c r="I50" s="26">
        <f>I35</f>
        <v>10904.489231215792</v>
      </c>
      <c r="J50" s="26">
        <f>J35</f>
        <v>10662.138590740558</v>
      </c>
    </row>
    <row r="51" spans="1:10" ht="68.400000000000006">
      <c r="A51" s="10" t="s">
        <v>71</v>
      </c>
      <c r="B51" s="7" t="s">
        <v>70</v>
      </c>
      <c r="C51" s="8" t="s">
        <v>36</v>
      </c>
      <c r="D51" s="26">
        <f>'[1]таб2 НВВ (метод экон. затр)'!D52</f>
        <v>9310.3737272794042</v>
      </c>
      <c r="E51" s="25">
        <v>6618.37</v>
      </c>
      <c r="F51" s="26">
        <f>'[1]таб2 НВВ (метод экон. затр)'!F52</f>
        <v>10368.447264060578</v>
      </c>
      <c r="G51" s="26">
        <f>'[1]таб2 НВВ (метод экон. затр)'!G52</f>
        <v>10136.194045345623</v>
      </c>
      <c r="H51" s="26">
        <f>'[1]таб2 НВВ (метод экон. затр)'!H52</f>
        <v>9909.1432987298813</v>
      </c>
      <c r="I51" s="26">
        <f>'[1]таб2 НВВ (метод экон. затр)'!I52</f>
        <v>9687.1784888383318</v>
      </c>
      <c r="J51" s="26">
        <f>'[1]таб2 НВВ (метод экон. затр)'!J52</f>
        <v>9470.1856906883531</v>
      </c>
    </row>
    <row r="52" spans="1:10">
      <c r="A52" s="10"/>
      <c r="B52" s="7" t="s">
        <v>69</v>
      </c>
      <c r="C52" s="8"/>
      <c r="D52" s="25"/>
      <c r="E52" s="25"/>
      <c r="F52" s="25"/>
      <c r="G52" s="25"/>
      <c r="H52" s="25"/>
      <c r="I52" s="25"/>
      <c r="J52" s="25"/>
    </row>
    <row r="53" spans="1:10">
      <c r="A53" s="10"/>
      <c r="B53" s="7" t="s">
        <v>68</v>
      </c>
      <c r="C53" s="8"/>
      <c r="D53" s="28">
        <f>'[1]таб2 НВВ (метод экон. затр)'!D25</f>
        <v>3313.2126678360632</v>
      </c>
      <c r="E53" s="28">
        <f>'[1]таб2 НВВ (метод экон. затр)'!E25</f>
        <v>3557.5120437400333</v>
      </c>
      <c r="F53" s="28">
        <f>'[1]таб2 НВВ (метод экон. затр)'!F25</f>
        <v>3883.5250069706835</v>
      </c>
      <c r="G53" s="28">
        <f>'[1]таб2 НВВ (метод экон. затр)'!G25</f>
        <v>3796.5340468145405</v>
      </c>
      <c r="H53" s="28">
        <f>'[1]таб2 НВВ (метод экон. затр)'!H25</f>
        <v>3711.4916841658951</v>
      </c>
      <c r="I53" s="28">
        <f>'[1]таб2 НВВ (метод экон. затр)'!I25</f>
        <v>3628.3542704405791</v>
      </c>
      <c r="J53" s="28">
        <f>'[1]таб2 НВВ (метод экон. затр)'!J25</f>
        <v>3547.0791347827103</v>
      </c>
    </row>
    <row r="54" spans="1:10">
      <c r="A54" s="10"/>
      <c r="B54" s="7" t="s">
        <v>67</v>
      </c>
      <c r="C54" s="8"/>
      <c r="D54" s="28">
        <f>'[1]таб2 НВВ (метод экон. затр)'!D28</f>
        <v>1366.2491883565442</v>
      </c>
      <c r="E54" s="28">
        <f>'[1]таб2 НВВ (метод экон. затр)'!E28</f>
        <v>1429.1065595314533</v>
      </c>
      <c r="F54" s="28">
        <f>'[1]таб2 НВВ (метод экон. затр)'!F28</f>
        <v>1477.6788710052945</v>
      </c>
      <c r="G54" s="28">
        <f>'[1]таб2 НВВ (метод экон. затр)'!G28</f>
        <v>1444.5788642947759</v>
      </c>
      <c r="H54" s="28">
        <f>'[1]таб2 НВВ (метод экон. затр)'!H28</f>
        <v>1412.2202977345728</v>
      </c>
      <c r="I54" s="28">
        <f>'[1]таб2 НВВ (метод экон. затр)'!I28</f>
        <v>1380.5865630653184</v>
      </c>
      <c r="J54" s="28">
        <f>'[1]таб2 НВВ (метод экон. затр)'!J28</f>
        <v>1349.6614240526553</v>
      </c>
    </row>
    <row r="55" spans="1:10">
      <c r="A55" s="10"/>
      <c r="B55" s="7" t="s">
        <v>66</v>
      </c>
      <c r="C55" s="8"/>
      <c r="D55" s="28">
        <f>'[1]таб2 НВВ (метод экон. затр)'!D22</f>
        <v>460.9366054533142</v>
      </c>
      <c r="E55" s="28">
        <f>'[1]таб2 НВВ (метод экон. затр)'!E22</f>
        <v>481.63010770922244</v>
      </c>
      <c r="F55" s="28">
        <f>'[1]таб2 НВВ (метод экон. затр)'!F22</f>
        <v>499.3483558616627</v>
      </c>
      <c r="G55" s="28">
        <f>'[1]таб2 НВВ (метод экон. затр)'!G22</f>
        <v>488.16295269036146</v>
      </c>
      <c r="H55" s="28">
        <f>'[1]таб2 НВВ (метод экон. затр)'!H22</f>
        <v>477.22810255009739</v>
      </c>
      <c r="I55" s="28">
        <f>'[1]таб2 НВВ (метод экон. затр)'!I22</f>
        <v>466.5381930529752</v>
      </c>
      <c r="J55" s="28">
        <f>'[1]таб2 НВВ (метод экон. затр)'!J22</f>
        <v>456.08773752858855</v>
      </c>
    </row>
    <row r="56" spans="1:10" ht="55.2">
      <c r="A56" s="10" t="s">
        <v>65</v>
      </c>
      <c r="B56" s="7" t="s">
        <v>64</v>
      </c>
      <c r="C56" s="8" t="s">
        <v>36</v>
      </c>
      <c r="D56" s="28">
        <f>'[1]таб2 НВВ (метод экон. затр)'!D73</f>
        <v>1120.6808323648518</v>
      </c>
      <c r="E56" s="28">
        <f>'[1]таб2 НВВ (метод экон. затр)'!E73</f>
        <v>1196.9022376468904</v>
      </c>
      <c r="F56" s="28">
        <f>'[1]таб2 НВВ (метод экон. затр)'!F73</f>
        <v>1296.9240121748533</v>
      </c>
      <c r="G56" s="28">
        <f>'[1]таб2 НВВ (метод экон. затр)'!G73</f>
        <v>1269.7828326061367</v>
      </c>
      <c r="H56" s="28">
        <f>'[1]таб2 НВВ (метод экон. затр)'!H73</f>
        <v>1243.2496154597593</v>
      </c>
      <c r="I56" s="28">
        <f>'[1]таб2 НВВ (метод экон. затр)'!I73</f>
        <v>1217.3107423774607</v>
      </c>
      <c r="J56" s="28">
        <f>'[1]таб2 НВВ (метод экон. затр)'!J73</f>
        <v>1191.9529000522057</v>
      </c>
    </row>
    <row r="57" spans="1:10" ht="26.4">
      <c r="A57" s="10" t="s">
        <v>63</v>
      </c>
      <c r="B57" s="7" t="s">
        <v>62</v>
      </c>
      <c r="C57" s="8" t="s">
        <v>36</v>
      </c>
      <c r="D57" s="25">
        <f>'[1]таб2 НВВ (метод экон. затр)'!D77</f>
        <v>0</v>
      </c>
      <c r="E57" s="25">
        <v>95.06</v>
      </c>
      <c r="F57" s="26">
        <v>0</v>
      </c>
      <c r="G57" s="26">
        <v>1</v>
      </c>
      <c r="H57" s="26">
        <v>2</v>
      </c>
      <c r="I57" s="26">
        <v>3</v>
      </c>
      <c r="J57" s="26">
        <v>4</v>
      </c>
    </row>
    <row r="58" spans="1:10" ht="26.4">
      <c r="A58" s="10" t="s">
        <v>61</v>
      </c>
      <c r="B58" s="7" t="s">
        <v>60</v>
      </c>
      <c r="C58" s="8" t="s">
        <v>36</v>
      </c>
      <c r="D58" s="25" t="s">
        <v>35</v>
      </c>
      <c r="E58" s="25" t="s">
        <v>35</v>
      </c>
      <c r="F58" s="25" t="s">
        <v>35</v>
      </c>
      <c r="G58" s="25" t="s">
        <v>35</v>
      </c>
      <c r="H58" s="25" t="s">
        <v>35</v>
      </c>
      <c r="I58" s="25" t="s">
        <v>35</v>
      </c>
      <c r="J58" s="25" t="s">
        <v>35</v>
      </c>
    </row>
    <row r="59" spans="1:10" ht="26.4">
      <c r="A59" s="10" t="s">
        <v>59</v>
      </c>
      <c r="B59" s="7" t="s">
        <v>58</v>
      </c>
      <c r="C59" s="8"/>
      <c r="D59" s="25" t="s">
        <v>35</v>
      </c>
      <c r="E59" s="25" t="s">
        <v>35</v>
      </c>
      <c r="F59" s="25" t="s">
        <v>35</v>
      </c>
      <c r="G59" s="25" t="s">
        <v>35</v>
      </c>
      <c r="H59" s="25" t="s">
        <v>35</v>
      </c>
      <c r="I59" s="25" t="s">
        <v>35</v>
      </c>
      <c r="J59" s="25" t="s">
        <v>35</v>
      </c>
    </row>
    <row r="60" spans="1:10">
      <c r="A60" s="10" t="s">
        <v>57</v>
      </c>
      <c r="B60" s="7" t="s">
        <v>56</v>
      </c>
      <c r="C60" s="8" t="s">
        <v>55</v>
      </c>
      <c r="D60" s="25">
        <v>676.95600000000002</v>
      </c>
      <c r="E60" s="25">
        <v>676.95600000000002</v>
      </c>
      <c r="F60" s="29">
        <f>'[1]таб2 НВВ (метод экон. затр)'!F17</f>
        <v>696.495</v>
      </c>
      <c r="G60" s="29">
        <f>'[1]таб2 НВВ (метод экон. затр)'!G17</f>
        <v>696.495</v>
      </c>
      <c r="H60" s="29">
        <f>'[1]таб2 НВВ (метод экон. затр)'!H17</f>
        <v>696.495</v>
      </c>
      <c r="I60" s="29">
        <f>'[1]таб2 НВВ (метод экон. затр)'!I17</f>
        <v>696.495</v>
      </c>
      <c r="J60" s="29">
        <f>'[1]таб2 НВВ (метод экон. затр)'!J17</f>
        <v>696.495</v>
      </c>
    </row>
    <row r="61" spans="1:10" ht="39.6">
      <c r="A61" s="10" t="s">
        <v>54</v>
      </c>
      <c r="B61" s="7" t="s">
        <v>53</v>
      </c>
      <c r="C61" s="8" t="s">
        <v>52</v>
      </c>
      <c r="D61" s="28">
        <f>D51/D60</f>
        <v>13.753292277901966</v>
      </c>
      <c r="E61" s="28">
        <f>E51/E60</f>
        <v>9.7766619987118801</v>
      </c>
      <c r="F61" s="28">
        <f>F51/F60</f>
        <v>14.886606887430029</v>
      </c>
      <c r="G61" s="28">
        <f>G51/G60</f>
        <v>14.553146893151599</v>
      </c>
      <c r="H61" s="28">
        <f>H51/H60</f>
        <v>14.227156402745004</v>
      </c>
      <c r="I61" s="28">
        <f>I51/I60</f>
        <v>13.908468099323516</v>
      </c>
      <c r="J61" s="28">
        <f>J51/J60</f>
        <v>13.596918413898669</v>
      </c>
    </row>
    <row r="62" spans="1:10" ht="39.6">
      <c r="A62" s="10" t="s">
        <v>51</v>
      </c>
      <c r="B62" s="7" t="s">
        <v>50</v>
      </c>
      <c r="C62" s="8"/>
      <c r="D62" s="25"/>
      <c r="E62" s="25"/>
      <c r="F62" s="25"/>
      <c r="G62" s="25"/>
      <c r="H62" s="25"/>
      <c r="I62" s="25"/>
      <c r="J62" s="25"/>
    </row>
    <row r="63" spans="1:10">
      <c r="A63" s="10" t="s">
        <v>49</v>
      </c>
      <c r="B63" s="7" t="s">
        <v>48</v>
      </c>
      <c r="C63" s="8" t="s">
        <v>47</v>
      </c>
      <c r="D63" s="25">
        <v>11</v>
      </c>
      <c r="E63" s="25">
        <v>11</v>
      </c>
      <c r="F63" s="25">
        <v>11</v>
      </c>
      <c r="G63" s="25">
        <v>12</v>
      </c>
      <c r="H63" s="25">
        <v>13</v>
      </c>
      <c r="I63" s="25">
        <v>14</v>
      </c>
      <c r="J63" s="25">
        <v>15</v>
      </c>
    </row>
    <row r="64" spans="1:10" ht="66">
      <c r="A64" s="10" t="s">
        <v>46</v>
      </c>
      <c r="B64" s="7" t="s">
        <v>45</v>
      </c>
      <c r="C64" s="8" t="s">
        <v>44</v>
      </c>
      <c r="D64" s="27">
        <f>'[1]табл.7 опл. труда'!E35/1000</f>
        <v>39.202089502904201</v>
      </c>
      <c r="E64" s="27">
        <f>'[1]табл.7 опл. труда'!F35/1000</f>
        <v>42.092359467471049</v>
      </c>
      <c r="F64" s="27">
        <f>'[1]табл.7 опл. труда'!G35/1000</f>
        <v>42.12108256718718</v>
      </c>
      <c r="G64" s="27">
        <f>'[1]табл.7 опл. труда'!H35/1000</f>
        <v>0</v>
      </c>
      <c r="H64" s="27">
        <f>'[1]табл.7 опл. труда'!I35/1000</f>
        <v>0</v>
      </c>
      <c r="I64" s="27">
        <f>'[1]табл.7 опл. труда'!J35/1000</f>
        <v>0</v>
      </c>
      <c r="J64" s="27">
        <f>'[1]табл.7 опл. труда'!K35/1000</f>
        <v>0</v>
      </c>
    </row>
    <row r="65" spans="1:17" ht="26.4">
      <c r="A65" s="10" t="s">
        <v>43</v>
      </c>
      <c r="B65" s="7" t="s">
        <v>42</v>
      </c>
      <c r="C65" s="8"/>
      <c r="D65" s="25" t="s">
        <v>41</v>
      </c>
      <c r="E65" s="25" t="s">
        <v>41</v>
      </c>
      <c r="F65" s="25" t="s">
        <v>41</v>
      </c>
      <c r="G65" s="25" t="s">
        <v>41</v>
      </c>
      <c r="H65" s="25" t="s">
        <v>41</v>
      </c>
      <c r="I65" s="25" t="s">
        <v>41</v>
      </c>
      <c r="J65" s="25" t="s">
        <v>41</v>
      </c>
    </row>
    <row r="66" spans="1:17" ht="26.4">
      <c r="A66" s="10" t="s">
        <v>40</v>
      </c>
      <c r="B66" s="7" t="s">
        <v>39</v>
      </c>
      <c r="C66" s="8" t="s">
        <v>36</v>
      </c>
      <c r="D66" s="26">
        <v>72</v>
      </c>
      <c r="E66" s="26">
        <v>72</v>
      </c>
      <c r="F66" s="26">
        <v>72</v>
      </c>
      <c r="G66" s="26">
        <v>73</v>
      </c>
      <c r="H66" s="26">
        <v>74</v>
      </c>
      <c r="I66" s="26">
        <v>75</v>
      </c>
      <c r="J66" s="26">
        <v>76</v>
      </c>
    </row>
    <row r="67" spans="1:17" ht="39.6">
      <c r="A67" s="10" t="s">
        <v>38</v>
      </c>
      <c r="B67" s="7" t="s">
        <v>37</v>
      </c>
      <c r="C67" s="8" t="s">
        <v>36</v>
      </c>
      <c r="D67" s="25" t="s">
        <v>35</v>
      </c>
      <c r="E67" s="25" t="s">
        <v>35</v>
      </c>
      <c r="F67" s="25" t="s">
        <v>35</v>
      </c>
      <c r="G67" s="25" t="s">
        <v>35</v>
      </c>
      <c r="H67" s="25" t="s">
        <v>35</v>
      </c>
      <c r="I67" s="25" t="s">
        <v>35</v>
      </c>
      <c r="J67" s="25" t="s">
        <v>35</v>
      </c>
    </row>
    <row r="68" spans="1:17" ht="15.6" customHeight="1">
      <c r="A68" s="24" t="s">
        <v>34</v>
      </c>
      <c r="B68" s="23"/>
      <c r="C68" s="23"/>
      <c r="D68" s="23"/>
      <c r="E68" s="23"/>
      <c r="F68" s="23"/>
      <c r="G68" s="23"/>
      <c r="H68" s="23"/>
      <c r="I68" s="23"/>
      <c r="J68" s="23"/>
    </row>
    <row r="69" spans="1:17" ht="15.6" customHeight="1">
      <c r="A69" s="22" t="s">
        <v>33</v>
      </c>
      <c r="B69" s="21"/>
      <c r="C69" s="21"/>
      <c r="D69" s="21"/>
      <c r="E69" s="21"/>
      <c r="F69" s="21"/>
      <c r="G69" s="21"/>
      <c r="H69" s="21"/>
      <c r="I69" s="21"/>
      <c r="J69" s="21"/>
    </row>
    <row r="71" spans="1:17" ht="14.4" customHeight="1">
      <c r="A71" s="20" t="s">
        <v>32</v>
      </c>
      <c r="B71" s="20"/>
      <c r="C71" s="20"/>
      <c r="D71" s="20"/>
      <c r="E71" s="20"/>
      <c r="F71" s="20"/>
    </row>
    <row r="73" spans="1:17" ht="38.4" customHeight="1">
      <c r="A73" s="19"/>
      <c r="B73" s="19" t="s">
        <v>31</v>
      </c>
      <c r="C73" s="19" t="s">
        <v>30</v>
      </c>
      <c r="D73" s="19" t="s">
        <v>29</v>
      </c>
      <c r="E73" s="19"/>
      <c r="F73" s="19" t="s">
        <v>28</v>
      </c>
      <c r="G73" s="19"/>
      <c r="H73" s="19" t="s">
        <v>27</v>
      </c>
      <c r="I73" s="19"/>
      <c r="J73" s="19" t="s">
        <v>26</v>
      </c>
      <c r="K73" s="19"/>
      <c r="L73" s="19" t="s">
        <v>25</v>
      </c>
      <c r="M73" s="19"/>
      <c r="N73" s="19" t="s">
        <v>24</v>
      </c>
      <c r="O73" s="19"/>
      <c r="P73" s="19" t="s">
        <v>23</v>
      </c>
      <c r="Q73" s="19"/>
    </row>
    <row r="74" spans="1:17" ht="39.6">
      <c r="A74" s="19"/>
      <c r="B74" s="19"/>
      <c r="C74" s="19"/>
      <c r="D74" s="18" t="s">
        <v>21</v>
      </c>
      <c r="E74" s="18" t="s">
        <v>20</v>
      </c>
      <c r="F74" s="18" t="s">
        <v>21</v>
      </c>
      <c r="G74" s="18" t="s">
        <v>20</v>
      </c>
      <c r="H74" s="18" t="s">
        <v>21</v>
      </c>
      <c r="I74" s="18" t="s">
        <v>138</v>
      </c>
      <c r="J74" s="18" t="s">
        <v>22</v>
      </c>
      <c r="K74" s="18" t="s">
        <v>20</v>
      </c>
      <c r="L74" s="18" t="s">
        <v>21</v>
      </c>
      <c r="M74" s="18" t="s">
        <v>20</v>
      </c>
      <c r="N74" s="18" t="s">
        <v>21</v>
      </c>
      <c r="O74" s="18" t="s">
        <v>20</v>
      </c>
      <c r="P74" s="18" t="s">
        <v>21</v>
      </c>
      <c r="Q74" s="18" t="s">
        <v>20</v>
      </c>
    </row>
    <row r="75" spans="1:17" ht="27.6">
      <c r="A75" s="10" t="s">
        <v>19</v>
      </c>
      <c r="B75" s="9" t="s">
        <v>18</v>
      </c>
      <c r="C75" s="1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>
      <c r="A76" s="10" t="s">
        <v>17</v>
      </c>
      <c r="B76" s="16" t="s">
        <v>16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>
      <c r="A77" s="10"/>
      <c r="B77" s="12" t="s">
        <v>15</v>
      </c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39.6">
      <c r="A78" s="10"/>
      <c r="B78" s="7" t="s">
        <v>14</v>
      </c>
      <c r="C78" s="8" t="s">
        <v>13</v>
      </c>
      <c r="D78" s="15">
        <v>55565</v>
      </c>
      <c r="E78" s="15">
        <v>55565</v>
      </c>
      <c r="F78" s="15">
        <v>61517</v>
      </c>
      <c r="G78" s="15">
        <f>F78</f>
        <v>61517</v>
      </c>
      <c r="H78" s="15">
        <f>'[1]таблица 1'!$C$15*1000</f>
        <v>80975.782842117391</v>
      </c>
      <c r="I78" s="15">
        <f>H78</f>
        <v>80975.782842117391</v>
      </c>
      <c r="J78" s="15">
        <f>'[1]таблица 1'!$D$15*1000</f>
        <v>78912.251819231766</v>
      </c>
      <c r="K78" s="15">
        <f>J78</f>
        <v>78912.251819231766</v>
      </c>
      <c r="L78" s="15">
        <f>'[1]таблица 1'!$E$15*1000</f>
        <v>76718.348702531788</v>
      </c>
      <c r="M78" s="15">
        <f>L78</f>
        <v>76718.348702531788</v>
      </c>
      <c r="N78" s="15">
        <f>'[1]таблица 1'!$F$15*1000</f>
        <v>74723.084938298605</v>
      </c>
      <c r="O78" s="15">
        <f>N78</f>
        <v>74723.084938298605</v>
      </c>
      <c r="P78" s="15">
        <f>'[1]таблица 1'!$G$15*1000</f>
        <v>72543.398859273337</v>
      </c>
      <c r="Q78" s="15">
        <f>P78</f>
        <v>72543.398859273337</v>
      </c>
    </row>
    <row r="79" spans="1:17" ht="26.4">
      <c r="A79" s="10"/>
      <c r="B79" s="7" t="s">
        <v>12</v>
      </c>
      <c r="C79" s="8" t="s">
        <v>8</v>
      </c>
      <c r="D79" s="14">
        <v>42</v>
      </c>
      <c r="E79" s="14">
        <v>42</v>
      </c>
      <c r="F79" s="14">
        <v>41</v>
      </c>
      <c r="G79" s="14">
        <f>F79</f>
        <v>41</v>
      </c>
      <c r="H79" s="13">
        <f>'[1]таблица 1'!$C$16*1000</f>
        <v>34.741296749238487</v>
      </c>
      <c r="I79" s="13">
        <f>H79</f>
        <v>34.741296749238487</v>
      </c>
      <c r="J79" s="13">
        <f>'[1]таблица 1'!$D$16*1000</f>
        <v>32.09912632215611</v>
      </c>
      <c r="K79" s="13">
        <f>J79</f>
        <v>32.09912632215611</v>
      </c>
      <c r="L79" s="13">
        <f>'[1]таблица 1'!$E$16*1000</f>
        <v>29.587539944482344</v>
      </c>
      <c r="M79" s="13">
        <f>L79</f>
        <v>29.587539944482344</v>
      </c>
      <c r="N79" s="13">
        <f>'[1]таблица 1'!$F$16*1000</f>
        <v>27.320719121016488</v>
      </c>
      <c r="O79" s="13">
        <f>N79</f>
        <v>27.320719121016488</v>
      </c>
      <c r="P79" s="13">
        <f>'[1]таблица 1'!$G$16*1000</f>
        <v>25.145286574379519</v>
      </c>
      <c r="Q79" s="13">
        <f>P79</f>
        <v>25.145286574379519</v>
      </c>
    </row>
    <row r="80" spans="1:17" ht="26.4">
      <c r="A80" s="10"/>
      <c r="B80" s="12" t="s">
        <v>11</v>
      </c>
      <c r="C80" s="8" t="s">
        <v>8</v>
      </c>
      <c r="D80" s="11">
        <v>0.14000000000000001</v>
      </c>
      <c r="E80" s="11">
        <v>0.14000000000000001</v>
      </c>
      <c r="F80" s="11">
        <v>0.14699999999999999</v>
      </c>
      <c r="G80" s="11">
        <f>F80</f>
        <v>0.14699999999999999</v>
      </c>
      <c r="H80" s="11">
        <f>'[1]таблица 1'!$C$17</f>
        <v>0.262803296284633</v>
      </c>
      <c r="I80" s="11">
        <f>H80</f>
        <v>0.262803296284633</v>
      </c>
      <c r="J80" s="11">
        <f>'[1]таблица 1'!$D$17</f>
        <v>0.25435553969637931</v>
      </c>
      <c r="K80" s="11">
        <f>J80</f>
        <v>0.25435553969637931</v>
      </c>
      <c r="L80" s="11">
        <f>'[1]таблица 1'!$E$17</f>
        <v>0.24567312081270112</v>
      </c>
      <c r="M80" s="11">
        <f>L80</f>
        <v>0.24567312081270112</v>
      </c>
      <c r="N80" s="11">
        <f>'[1]таблица 1'!$F$17</f>
        <v>0.23777927645635305</v>
      </c>
      <c r="O80" s="11">
        <f>N80</f>
        <v>0.23777927645635305</v>
      </c>
      <c r="P80" s="11">
        <f>'[1]таблица 1'!$G$17</f>
        <v>0.22945561100508044</v>
      </c>
      <c r="Q80" s="11">
        <f>P80</f>
        <v>0.22945561100508044</v>
      </c>
    </row>
    <row r="81" spans="1:17" ht="27.6">
      <c r="A81" s="10" t="s">
        <v>10</v>
      </c>
      <c r="B81" s="9" t="s">
        <v>9</v>
      </c>
      <c r="C81" s="8" t="s">
        <v>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10" t="s">
        <v>7</v>
      </c>
      <c r="B82" s="9" t="s">
        <v>6</v>
      </c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10" t="s">
        <v>5</v>
      </c>
      <c r="B83" s="9" t="s">
        <v>4</v>
      </c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5"/>
      <c r="B84" s="5"/>
      <c r="C84" s="6"/>
      <c r="D84" s="5"/>
      <c r="E84" s="5"/>
      <c r="F84" s="5"/>
      <c r="G84" s="5"/>
      <c r="H84" s="5"/>
      <c r="I84" s="5"/>
    </row>
    <row r="85" spans="1:17">
      <c r="A85" s="4" t="s">
        <v>3</v>
      </c>
      <c r="B85" s="2"/>
      <c r="C85" s="3"/>
      <c r="D85" s="2"/>
      <c r="E85" s="2"/>
      <c r="F85" s="2"/>
      <c r="G85" s="2"/>
      <c r="H85" s="2"/>
      <c r="I85" s="2"/>
    </row>
    <row r="86" spans="1:17">
      <c r="A86" s="4" t="s">
        <v>2</v>
      </c>
      <c r="B86" s="2"/>
      <c r="C86" s="3"/>
      <c r="D86" s="2"/>
      <c r="E86" s="2"/>
      <c r="F86" s="2"/>
      <c r="G86" s="2"/>
      <c r="H86" s="2"/>
      <c r="I86" s="2"/>
    </row>
    <row r="87" spans="1:17">
      <c r="A87" s="4" t="s">
        <v>1</v>
      </c>
      <c r="B87" s="2"/>
      <c r="C87" s="3"/>
      <c r="D87" s="2"/>
      <c r="E87" s="2"/>
      <c r="F87" s="2"/>
      <c r="G87" s="2"/>
      <c r="H87" s="2"/>
      <c r="I87" s="2"/>
    </row>
    <row r="88" spans="1:17">
      <c r="A88" s="4" t="s">
        <v>0</v>
      </c>
      <c r="B88" s="2"/>
      <c r="C88" s="3"/>
      <c r="D88" s="2"/>
      <c r="E88" s="2"/>
      <c r="F88" s="2"/>
      <c r="G88" s="2"/>
      <c r="H88" s="2"/>
      <c r="I88" s="2"/>
    </row>
  </sheetData>
  <mergeCells count="35">
    <mergeCell ref="C23:F23"/>
    <mergeCell ref="C24:F24"/>
    <mergeCell ref="C25:F25"/>
    <mergeCell ref="C26:F26"/>
    <mergeCell ref="A10:F10"/>
    <mergeCell ref="D1:F1"/>
    <mergeCell ref="D2:F2"/>
    <mergeCell ref="D3:F3"/>
    <mergeCell ref="A7:F7"/>
    <mergeCell ref="A9:F9"/>
    <mergeCell ref="C28:F28"/>
    <mergeCell ref="A30:F30"/>
    <mergeCell ref="C27:F27"/>
    <mergeCell ref="B13:F13"/>
    <mergeCell ref="B14:F14"/>
    <mergeCell ref="A17:F17"/>
    <mergeCell ref="C19:F19"/>
    <mergeCell ref="C20:F20"/>
    <mergeCell ref="C21:F21"/>
    <mergeCell ref="C22:F22"/>
    <mergeCell ref="A33:J33"/>
    <mergeCell ref="A68:J68"/>
    <mergeCell ref="A69:J69"/>
    <mergeCell ref="J73:K73"/>
    <mergeCell ref="A73:A74"/>
    <mergeCell ref="B73:B74"/>
    <mergeCell ref="C73:C74"/>
    <mergeCell ref="D73:E73"/>
    <mergeCell ref="F73:G73"/>
    <mergeCell ref="L73:M73"/>
    <mergeCell ref="N73:O73"/>
    <mergeCell ref="P73:Q73"/>
    <mergeCell ref="B76:Q76"/>
    <mergeCell ref="H73:I73"/>
    <mergeCell ref="A71:F71"/>
  </mergeCells>
  <hyperlinks>
    <hyperlink ref="C26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Предложение 2020-2024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2019-10-07T04:09:09Z</dcterms:created>
  <dcterms:modified xsi:type="dcterms:W3CDTF">2019-10-07T04:19:52Z</dcterms:modified>
</cp:coreProperties>
</file>